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Ipotesi" sheetId="2" state="visible" r:id="rId4"/>
    <sheet name="Budget USAL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Giorni in cui la struttura è aperta nel mese (0 se chiusa).</t>
        </r>
      </text>
    </comment>
    <comment ref="A9" authorId="0">
      <text>
        <r>
          <rPr>
            <sz val="10"/>
            <rFont val="Arial"/>
            <family val="2"/>
          </rPr>
          <t xml:space="preserve">Camere vendute / camere disponibili nei giorni di apertura.</t>
        </r>
      </text>
    </comment>
    <comment ref="A10" authorId="0">
      <text>
        <r>
          <rPr>
            <sz val="10"/>
            <rFont val="Arial"/>
            <family val="2"/>
          </rPr>
          <t xml:space="preserve">Prezzo medio per camera venduta.</t>
        </r>
      </text>
    </comment>
    <comment ref="A11" authorId="0">
      <text>
        <r>
          <rPr>
            <sz val="10"/>
            <rFont val="Arial"/>
            <family val="2"/>
          </rPr>
          <t xml:space="preserve">Ristorazione e bar diviso camere vendute, da consuntivo dell'anno scorso.</t>
        </r>
      </text>
    </comment>
    <comment ref="A12" authorId="0">
      <text>
        <r>
          <rPr>
            <sz val="10"/>
            <rFont val="Arial"/>
            <family val="2"/>
          </rPr>
          <t xml:space="preserve">Spa, parcheggio, attività e altri reparti.</t>
        </r>
      </text>
    </comment>
    <comment ref="A13" authorId="0">
      <text>
        <r>
          <rPr>
            <sz val="10"/>
            <rFont val="Arial"/>
            <family val="2"/>
          </rPr>
          <t xml:space="preserve">Lavanderia, prodotti di cortesia, commissioni, forniture.</t>
        </r>
      </text>
    </comment>
    <comment ref="A14" authorId="0">
      <text>
        <r>
          <rPr>
            <sz val="10"/>
            <rFont val="Arial"/>
            <family val="2"/>
          </rPr>
          <t xml:space="preserve">Costo aziendale del personale del reparto nel mese.</t>
        </r>
      </text>
    </comment>
    <comment ref="A15" authorId="0">
      <text>
        <r>
          <rPr>
            <sz val="10"/>
            <rFont val="Arial"/>
            <family val="2"/>
          </rPr>
          <t xml:space="preserve">Food &amp; beverage cost.</t>
        </r>
      </text>
    </comment>
    <comment ref="A18" authorId="0">
      <text>
        <r>
          <rPr>
            <sz val="10"/>
            <rFont val="Arial"/>
            <family val="2"/>
          </rPr>
          <t xml:space="preserve">Costi non distribuiti.</t>
        </r>
      </text>
    </comment>
  </commentList>
</comments>
</file>

<file path=xl/sharedStrings.xml><?xml version="1.0" encoding="utf-8"?>
<sst xmlns="http://schemas.openxmlformats.org/spreadsheetml/2006/main" count="95" uniqueCount="76">
  <si>
    <t xml:space="preserve">Modello di budget USALI per hotel</t>
  </si>
  <si>
    <t xml:space="preserve">Modello gratuito di hotelcontrollodigestione.com (Ferdinando Mercuri, controllo di gestione per l'hospitality).</t>
  </si>
  <si>
    <t xml:space="preserve">Come si usa</t>
  </si>
  <si>
    <t xml:space="preserve">1. Apri il foglio «Ipotesi» e modifica solo le celle con sfondo giallo e testo blu: sono le ipotesi.</t>
  </si>
  <si>
    <t xml:space="preserve">2. I valori già presenti sono un ESEMPIO ILLUSTRATIVO (hotel stagionale di 40 camere aperto da aprile a ottobre): sostituiscili con i tuoi.</t>
  </si>
  <si>
    <t xml:space="preserve">3. Il foglio «Budget USALI» si calcola da solo: ricavi, costi e utili per reparto, costi non distribuiti, GOP, GOP margin e KPI, mese per mese.</t>
  </si>
  <si>
    <t xml:space="preserve">4. Inserisci importi al netto dell'IVA. Nei mesi di chiusura metti 0 giorni di apertura: i costi fissi restano e il modello li conteggia.</t>
  </si>
  <si>
    <t xml:space="preserve">Legenda</t>
  </si>
  <si>
    <t xml:space="preserve">Testo blu su sfondo giallo = ipotesi da compilare · testo nero = formule (non modificare) · testo verde = valori presi da un altro foglio.</t>
  </si>
  <si>
    <t xml:space="preserve">Definizioni dei KPI</t>
  </si>
  <si>
    <t xml:space="preserve">Occupazione = camere vendute / camere disponibili · ADR = ricavi camere / camere vendute · RevPAR = ricavi camere / camere disponibili</t>
  </si>
  <si>
    <t xml:space="preserve">TRevPAR = ricavi totali / camere disponibili · GOPPAR = GOP / camere disponibili · CPOR = costi del reparto camere / camere vendute</t>
  </si>
  <si>
    <t xml:space="preserve">Limiti</t>
  </si>
  <si>
    <t xml:space="preserve">È un modello semplificato per impostare il budget: non sostituisce la contabilità né la consulenza del commercialista. Lo schema segue la logica USALI (HFTP, Uniform System of Accounts for the Lodging Industry, 12th Revised Edition) in forma ridotta.</t>
  </si>
  <si>
    <t xml:space="preserve">Per collegarlo al consuntivo mensile e a un forecast aggiornato: hotelcontrollodigestione.com/servizi/</t>
  </si>
  <si>
    <t xml:space="preserve">Ipotesi (modifica solo le celle gialle)</t>
  </si>
  <si>
    <t xml:space="preserve">Dati generali</t>
  </si>
  <si>
    <t xml:space="preserve">Camere disponibili</t>
  </si>
  <si>
    <t xml:space="preserve">Ipotesi mensili</t>
  </si>
  <si>
    <t xml:space="preserve">Gen</t>
  </si>
  <si>
    <t xml:space="preserve">Feb</t>
  </si>
  <si>
    <t xml:space="preserve">Mar</t>
  </si>
  <si>
    <t xml:space="preserve">Apr</t>
  </si>
  <si>
    <t xml:space="preserve">Mag</t>
  </si>
  <si>
    <t xml:space="preserve">Giu</t>
  </si>
  <si>
    <t xml:space="preserve">Lug</t>
  </si>
  <si>
    <t xml:space="preserve">Ago</t>
  </si>
  <si>
    <t xml:space="preserve">Set</t>
  </si>
  <si>
    <t xml:space="preserve">Ott</t>
  </si>
  <si>
    <t xml:space="preserve">Nov</t>
  </si>
  <si>
    <t xml:space="preserve">Dic</t>
  </si>
  <si>
    <t xml:space="preserve">Giorni di apertura</t>
  </si>
  <si>
    <t xml:space="preserve">Occupazione %</t>
  </si>
  <si>
    <t xml:space="preserve">ADR (€, netto IVA)</t>
  </si>
  <si>
    <t xml:space="preserve">Ricavi F&amp;B per camera venduta (€)</t>
  </si>
  <si>
    <t xml:space="preserve">Altri ricavi per camera venduta (€)</t>
  </si>
  <si>
    <t xml:space="preserve">Costi diretti camere per camera venduta (€)</t>
  </si>
  <si>
    <t xml:space="preserve">Personale reparto camere (€/mese)</t>
  </si>
  <si>
    <t xml:space="preserve">Costo materie F&amp;B (% dei ricavi F&amp;B)</t>
  </si>
  <si>
    <t xml:space="preserve">Personale F&amp;B (€/mese)</t>
  </si>
  <si>
    <t xml:space="preserve">Costi altri reparti (% dei loro ricavi)</t>
  </si>
  <si>
    <t xml:space="preserve">Amministrazione e generali (€/mese)</t>
  </si>
  <si>
    <t xml:space="preserve">Vendite e marketing (€/mese)</t>
  </si>
  <si>
    <t xml:space="preserve">Manutenzione (€/mese)</t>
  </si>
  <si>
    <t xml:space="preserve">Energia, acqua e rifiuti (€/mese)</t>
  </si>
  <si>
    <t xml:space="preserve">Sistemi informativi (€/mese)</t>
  </si>
  <si>
    <t xml:space="preserve">Budget USALI mensile (calcolato)</t>
  </si>
  <si>
    <t xml:space="preserve">Esempio illustrativo: sostituisci le ipotesi con i dati della tua struttura. Importi in euro, al netto dell'IVA.</t>
  </si>
  <si>
    <t xml:space="preserve">€</t>
  </si>
  <si>
    <t xml:space="preserve">Totale anno</t>
  </si>
  <si>
    <t xml:space="preserve">Camere vendute</t>
  </si>
  <si>
    <t xml:space="preserve">RICAVI</t>
  </si>
  <si>
    <t xml:space="preserve">Camere</t>
  </si>
  <si>
    <t xml:space="preserve">Ristorazione e bar (F&amp;B)</t>
  </si>
  <si>
    <t xml:space="preserve">Altri reparti</t>
  </si>
  <si>
    <t xml:space="preserve">Totale ricavi</t>
  </si>
  <si>
    <t xml:space="preserve">COSTI DIPARTIMENTALI</t>
  </si>
  <si>
    <t xml:space="preserve">Totale costi dipartimentali</t>
  </si>
  <si>
    <t xml:space="preserve">UTILE DEI REPARTI</t>
  </si>
  <si>
    <t xml:space="preserve">Totale utile dei reparti</t>
  </si>
  <si>
    <t xml:space="preserve">COSTI NON DISTRIBUITI</t>
  </si>
  <si>
    <t xml:space="preserve">Amministrazione e generali</t>
  </si>
  <si>
    <t xml:space="preserve">Vendite e marketing</t>
  </si>
  <si>
    <t xml:space="preserve">Manutenzione</t>
  </si>
  <si>
    <t xml:space="preserve">Energia, acqua e rifiuti</t>
  </si>
  <si>
    <t xml:space="preserve">Sistemi informativi</t>
  </si>
  <si>
    <t xml:space="preserve">Totale costi non distribuiti</t>
  </si>
  <si>
    <t xml:space="preserve">GROSS OPERATING PROFIT (GOP)</t>
  </si>
  <si>
    <t xml:space="preserve">GOP margin</t>
  </si>
  <si>
    <t xml:space="preserve">KPI</t>
  </si>
  <si>
    <t xml:space="preserve">Occupazione</t>
  </si>
  <si>
    <t xml:space="preserve">ADR</t>
  </si>
  <si>
    <t xml:space="preserve">RevPAR</t>
  </si>
  <si>
    <t xml:space="preserve">TRevPAR</t>
  </si>
  <si>
    <t xml:space="preserve">GOPPAR</t>
  </si>
  <si>
    <t xml:space="preserve">CPOR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</si>
</sst>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;\(0.0%\);\-"/>
    <numFmt numFmtId="167" formatCode="&quot;€ &quot;#,##0.00;&quot;(€ &quot;#,##0.00\);\-"/>
    <numFmt numFmtId="168" formatCode="&quot;€ &quot;#,##0;&quot;(€ &quot;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3A5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i val="true"/>
      <sz val="11"/>
      <color rgb="FF526070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E3A5F"/>
        <bgColor rgb="FF333333"/>
      </patternFill>
    </fill>
    <fill>
      <patternFill patternType="solid">
        <fgColor rgb="FFE6ED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8C4D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D2"/>
      <rgbColor rgb="FF808080"/>
      <rgbColor rgb="FF9999FF"/>
      <rgbColor rgb="FF993366"/>
      <rgbColor rgb="FFFFFFCC"/>
      <rgbColor rgb="FFE6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070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2" t="s">
        <v>3</v>
      </c>
    </row>
    <row r="7" customFormat="false" ht="26.85" hidden="false" customHeight="false" outlineLevel="0" collapsed="false">
      <c r="A7" s="2" t="s">
        <v>4</v>
      </c>
    </row>
    <row r="8" customFormat="false" ht="26.8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7</v>
      </c>
    </row>
    <row r="12" customFormat="false" ht="26.8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9</v>
      </c>
    </row>
    <row r="15" customFormat="false" ht="26.85" hidden="false" customHeight="false" outlineLevel="0" collapsed="false">
      <c r="A15" s="2" t="s">
        <v>10</v>
      </c>
    </row>
    <row r="16" customFormat="false" ht="26.8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12</v>
      </c>
    </row>
    <row r="19" customFormat="false" ht="26.85" hidden="false" customHeight="false" outlineLevel="0" collapsed="false">
      <c r="A19" s="2" t="s">
        <v>13</v>
      </c>
    </row>
    <row r="20" customFormat="false" ht="15" hidden="false" customHeight="false" outlineLevel="0" collapsed="false">
      <c r="A20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1"/>
  </cols>
  <sheetData>
    <row r="1" customFormat="false" ht="17.35" hidden="false" customHeight="false" outlineLevel="0" collapsed="false">
      <c r="A1" s="1" t="s">
        <v>15</v>
      </c>
    </row>
    <row r="3" customFormat="false" ht="15" hidden="false" customHeight="false" outlineLevel="0" collapsed="false">
      <c r="A3" s="4" t="s">
        <v>16</v>
      </c>
    </row>
    <row r="4" customFormat="false" ht="15" hidden="false" customHeight="false" outlineLevel="0" collapsed="false">
      <c r="A4" s="5" t="s">
        <v>17</v>
      </c>
      <c r="B4" s="6" t="n">
        <v>40</v>
      </c>
    </row>
    <row r="6" customFormat="false" ht="15" hidden="false" customHeight="false" outlineLevel="0" collapsed="false">
      <c r="A6" s="4" t="s">
        <v>18</v>
      </c>
    </row>
    <row r="7" customFormat="false" ht="15" hidden="false" customHeight="false" outlineLevel="0" collapsed="false">
      <c r="A7" s="7"/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27</v>
      </c>
      <c r="K7" s="8" t="s">
        <v>28</v>
      </c>
      <c r="L7" s="8" t="s">
        <v>29</v>
      </c>
      <c r="M7" s="8" t="s">
        <v>30</v>
      </c>
    </row>
    <row r="8" customFormat="false" ht="15" hidden="false" customHeight="false" outlineLevel="0" collapsed="false">
      <c r="A8" s="5" t="s">
        <v>31</v>
      </c>
      <c r="B8" s="6" t="n">
        <v>0</v>
      </c>
      <c r="C8" s="6" t="n">
        <v>0</v>
      </c>
      <c r="D8" s="6" t="n">
        <v>0</v>
      </c>
      <c r="E8" s="6" t="n">
        <v>30</v>
      </c>
      <c r="F8" s="6" t="n">
        <v>31</v>
      </c>
      <c r="G8" s="6" t="n">
        <v>30</v>
      </c>
      <c r="H8" s="6" t="n">
        <v>31</v>
      </c>
      <c r="I8" s="6" t="n">
        <v>31</v>
      </c>
      <c r="J8" s="6" t="n">
        <v>30</v>
      </c>
      <c r="K8" s="6" t="n">
        <v>31</v>
      </c>
      <c r="L8" s="6" t="n">
        <v>0</v>
      </c>
      <c r="M8" s="6" t="n">
        <v>0</v>
      </c>
    </row>
    <row r="9" customFormat="false" ht="15" hidden="false" customHeight="false" outlineLevel="0" collapsed="false">
      <c r="A9" s="5" t="s">
        <v>32</v>
      </c>
      <c r="B9" s="9" t="n">
        <v>0</v>
      </c>
      <c r="C9" s="9" t="n">
        <v>0</v>
      </c>
      <c r="D9" s="9" t="n">
        <v>0</v>
      </c>
      <c r="E9" s="9" t="n">
        <v>0.55</v>
      </c>
      <c r="F9" s="9" t="n">
        <v>0.65</v>
      </c>
      <c r="G9" s="9" t="n">
        <v>0.78</v>
      </c>
      <c r="H9" s="9" t="n">
        <v>0.88</v>
      </c>
      <c r="I9" s="9" t="n">
        <v>0.93</v>
      </c>
      <c r="J9" s="9" t="n">
        <v>0.8</v>
      </c>
      <c r="K9" s="9" t="n">
        <v>0.58</v>
      </c>
      <c r="L9" s="9" t="n">
        <v>0</v>
      </c>
      <c r="M9" s="9" t="n">
        <v>0</v>
      </c>
    </row>
    <row r="10" customFormat="false" ht="15" hidden="false" customHeight="false" outlineLevel="0" collapsed="false">
      <c r="A10" s="5" t="s">
        <v>33</v>
      </c>
      <c r="B10" s="10" t="n">
        <v>0</v>
      </c>
      <c r="C10" s="10" t="n">
        <v>0</v>
      </c>
      <c r="D10" s="10" t="n">
        <v>0</v>
      </c>
      <c r="E10" s="10" t="n">
        <v>120</v>
      </c>
      <c r="F10" s="10" t="n">
        <v>135</v>
      </c>
      <c r="G10" s="10" t="n">
        <v>155</v>
      </c>
      <c r="H10" s="10" t="n">
        <v>175</v>
      </c>
      <c r="I10" s="10" t="n">
        <v>190</v>
      </c>
      <c r="J10" s="10" t="n">
        <v>160</v>
      </c>
      <c r="K10" s="10" t="n">
        <v>125</v>
      </c>
      <c r="L10" s="10" t="n">
        <v>0</v>
      </c>
      <c r="M10" s="10" t="n">
        <v>0</v>
      </c>
    </row>
    <row r="11" customFormat="false" ht="15" hidden="false" customHeight="false" outlineLevel="0" collapsed="false">
      <c r="A11" s="5" t="s">
        <v>34</v>
      </c>
      <c r="B11" s="10" t="n">
        <v>0</v>
      </c>
      <c r="C11" s="10" t="n">
        <v>0</v>
      </c>
      <c r="D11" s="10" t="n">
        <v>0</v>
      </c>
      <c r="E11" s="10" t="n">
        <v>38</v>
      </c>
      <c r="F11" s="10" t="n">
        <v>38</v>
      </c>
      <c r="G11" s="10" t="n">
        <v>40</v>
      </c>
      <c r="H11" s="10" t="n">
        <v>42</v>
      </c>
      <c r="I11" s="10" t="n">
        <v>42</v>
      </c>
      <c r="J11" s="10" t="n">
        <v>40</v>
      </c>
      <c r="K11" s="10" t="n">
        <v>36</v>
      </c>
      <c r="L11" s="10" t="n">
        <v>0</v>
      </c>
      <c r="M11" s="10" t="n">
        <v>0</v>
      </c>
    </row>
    <row r="12" customFormat="false" ht="15" hidden="false" customHeight="false" outlineLevel="0" collapsed="false">
      <c r="A12" s="5" t="s">
        <v>35</v>
      </c>
      <c r="B12" s="10" t="n">
        <v>0</v>
      </c>
      <c r="C12" s="10" t="n">
        <v>0</v>
      </c>
      <c r="D12" s="10" t="n">
        <v>0</v>
      </c>
      <c r="E12" s="10" t="n">
        <v>8</v>
      </c>
      <c r="F12" s="10" t="n">
        <v>8</v>
      </c>
      <c r="G12" s="10" t="n">
        <v>9</v>
      </c>
      <c r="H12" s="10" t="n">
        <v>10</v>
      </c>
      <c r="I12" s="10" t="n">
        <v>10</v>
      </c>
      <c r="J12" s="10" t="n">
        <v>9</v>
      </c>
      <c r="K12" s="10" t="n">
        <v>8</v>
      </c>
      <c r="L12" s="10" t="n">
        <v>0</v>
      </c>
      <c r="M12" s="10" t="n">
        <v>0</v>
      </c>
    </row>
    <row r="13" customFormat="false" ht="15" hidden="false" customHeight="false" outlineLevel="0" collapsed="false">
      <c r="A13" s="5" t="s">
        <v>36</v>
      </c>
      <c r="B13" s="10" t="n">
        <v>0</v>
      </c>
      <c r="C13" s="10" t="n">
        <v>0</v>
      </c>
      <c r="D13" s="10" t="n">
        <v>0</v>
      </c>
      <c r="E13" s="10" t="n">
        <v>22</v>
      </c>
      <c r="F13" s="10" t="n">
        <v>22</v>
      </c>
      <c r="G13" s="10" t="n">
        <v>23</v>
      </c>
      <c r="H13" s="10" t="n">
        <v>24</v>
      </c>
      <c r="I13" s="10" t="n">
        <v>24</v>
      </c>
      <c r="J13" s="10" t="n">
        <v>23</v>
      </c>
      <c r="K13" s="10" t="n">
        <v>22</v>
      </c>
      <c r="L13" s="10" t="n">
        <v>0</v>
      </c>
      <c r="M13" s="10" t="n">
        <v>0</v>
      </c>
    </row>
    <row r="14" customFormat="false" ht="15" hidden="false" customHeight="false" outlineLevel="0" collapsed="false">
      <c r="A14" s="5" t="s">
        <v>37</v>
      </c>
      <c r="B14" s="11" t="n">
        <v>3000</v>
      </c>
      <c r="C14" s="11" t="n">
        <v>3000</v>
      </c>
      <c r="D14" s="11" t="n">
        <v>8000</v>
      </c>
      <c r="E14" s="11" t="n">
        <v>22000</v>
      </c>
      <c r="F14" s="11" t="n">
        <v>24000</v>
      </c>
      <c r="G14" s="11" t="n">
        <v>27000</v>
      </c>
      <c r="H14" s="11" t="n">
        <v>29000</v>
      </c>
      <c r="I14" s="11" t="n">
        <v>29000</v>
      </c>
      <c r="J14" s="11" t="n">
        <v>25000</v>
      </c>
      <c r="K14" s="11" t="n">
        <v>22000</v>
      </c>
      <c r="L14" s="11" t="n">
        <v>5000</v>
      </c>
      <c r="M14" s="11" t="n">
        <v>3000</v>
      </c>
    </row>
    <row r="15" customFormat="false" ht="15" hidden="false" customHeight="false" outlineLevel="0" collapsed="false">
      <c r="A15" s="5" t="s">
        <v>38</v>
      </c>
      <c r="B15" s="9" t="n">
        <v>0.32</v>
      </c>
      <c r="C15" s="9" t="n">
        <v>0.32</v>
      </c>
      <c r="D15" s="9" t="n">
        <v>0.32</v>
      </c>
      <c r="E15" s="9" t="n">
        <v>0.32</v>
      </c>
      <c r="F15" s="9" t="n">
        <v>0.32</v>
      </c>
      <c r="G15" s="9" t="n">
        <v>0.32</v>
      </c>
      <c r="H15" s="9" t="n">
        <v>0.32</v>
      </c>
      <c r="I15" s="9" t="n">
        <v>0.32</v>
      </c>
      <c r="J15" s="9" t="n">
        <v>0.32</v>
      </c>
      <c r="K15" s="9" t="n">
        <v>0.32</v>
      </c>
      <c r="L15" s="9" t="n">
        <v>0.32</v>
      </c>
      <c r="M15" s="9" t="n">
        <v>0.32</v>
      </c>
    </row>
    <row r="16" customFormat="false" ht="15" hidden="false" customHeight="false" outlineLevel="0" collapsed="false">
      <c r="A16" s="5" t="s">
        <v>39</v>
      </c>
      <c r="B16" s="11" t="n">
        <v>0</v>
      </c>
      <c r="C16" s="11" t="n">
        <v>0</v>
      </c>
      <c r="D16" s="11" t="n">
        <v>4000</v>
      </c>
      <c r="E16" s="11" t="n">
        <v>16000</v>
      </c>
      <c r="F16" s="11" t="n">
        <v>17000</v>
      </c>
      <c r="G16" s="11" t="n">
        <v>19000</v>
      </c>
      <c r="H16" s="11" t="n">
        <v>21000</v>
      </c>
      <c r="I16" s="11" t="n">
        <v>21000</v>
      </c>
      <c r="J16" s="11" t="n">
        <v>18000</v>
      </c>
      <c r="K16" s="11" t="n">
        <v>16000</v>
      </c>
      <c r="L16" s="11" t="n">
        <v>2000</v>
      </c>
      <c r="M16" s="11" t="n">
        <v>0</v>
      </c>
    </row>
    <row r="17" customFormat="false" ht="15" hidden="false" customHeight="false" outlineLevel="0" collapsed="false">
      <c r="A17" s="5" t="s">
        <v>40</v>
      </c>
      <c r="B17" s="9" t="n">
        <v>0.4</v>
      </c>
      <c r="C17" s="9" t="n">
        <v>0.4</v>
      </c>
      <c r="D17" s="9" t="n">
        <v>0.4</v>
      </c>
      <c r="E17" s="9" t="n">
        <v>0.4</v>
      </c>
      <c r="F17" s="9" t="n">
        <v>0.4</v>
      </c>
      <c r="G17" s="9" t="n">
        <v>0.4</v>
      </c>
      <c r="H17" s="9" t="n">
        <v>0.4</v>
      </c>
      <c r="I17" s="9" t="n">
        <v>0.4</v>
      </c>
      <c r="J17" s="9" t="n">
        <v>0.4</v>
      </c>
      <c r="K17" s="9" t="n">
        <v>0.4</v>
      </c>
      <c r="L17" s="9" t="n">
        <v>0.4</v>
      </c>
      <c r="M17" s="9" t="n">
        <v>0.4</v>
      </c>
    </row>
    <row r="18" customFormat="false" ht="15" hidden="false" customHeight="false" outlineLevel="0" collapsed="false">
      <c r="A18" s="5" t="s">
        <v>41</v>
      </c>
      <c r="B18" s="11" t="n">
        <v>9000</v>
      </c>
      <c r="C18" s="11" t="n">
        <v>9000</v>
      </c>
      <c r="D18" s="11" t="n">
        <v>9000</v>
      </c>
      <c r="E18" s="11" t="n">
        <v>9000</v>
      </c>
      <c r="F18" s="11" t="n">
        <v>9000</v>
      </c>
      <c r="G18" s="11" t="n">
        <v>9000</v>
      </c>
      <c r="H18" s="11" t="n">
        <v>9000</v>
      </c>
      <c r="I18" s="11" t="n">
        <v>9000</v>
      </c>
      <c r="J18" s="11" t="n">
        <v>9000</v>
      </c>
      <c r="K18" s="11" t="n">
        <v>9000</v>
      </c>
      <c r="L18" s="11" t="n">
        <v>9000</v>
      </c>
      <c r="M18" s="11" t="n">
        <v>9000</v>
      </c>
    </row>
    <row r="19" customFormat="false" ht="15" hidden="false" customHeight="false" outlineLevel="0" collapsed="false">
      <c r="A19" s="5" t="s">
        <v>42</v>
      </c>
      <c r="B19" s="11" t="n">
        <v>1500</v>
      </c>
      <c r="C19" s="11" t="n">
        <v>3000</v>
      </c>
      <c r="D19" s="11" t="n">
        <v>5000</v>
      </c>
      <c r="E19" s="11" t="n">
        <v>4500</v>
      </c>
      <c r="F19" s="11" t="n">
        <v>4500</v>
      </c>
      <c r="G19" s="11" t="n">
        <v>4500</v>
      </c>
      <c r="H19" s="11" t="n">
        <v>4500</v>
      </c>
      <c r="I19" s="11" t="n">
        <v>4500</v>
      </c>
      <c r="J19" s="11" t="n">
        <v>4500</v>
      </c>
      <c r="K19" s="11" t="n">
        <v>4500</v>
      </c>
      <c r="L19" s="11" t="n">
        <v>2500</v>
      </c>
      <c r="M19" s="11" t="n">
        <v>2000</v>
      </c>
    </row>
    <row r="20" customFormat="false" ht="15" hidden="false" customHeight="false" outlineLevel="0" collapsed="false">
      <c r="A20" s="5" t="s">
        <v>43</v>
      </c>
      <c r="B20" s="11" t="n">
        <v>5000</v>
      </c>
      <c r="C20" s="11" t="n">
        <v>5000</v>
      </c>
      <c r="D20" s="11" t="n">
        <v>4500</v>
      </c>
      <c r="E20" s="11" t="n">
        <v>3000</v>
      </c>
      <c r="F20" s="11" t="n">
        <v>3000</v>
      </c>
      <c r="G20" s="11" t="n">
        <v>3000</v>
      </c>
      <c r="H20" s="11" t="n">
        <v>3000</v>
      </c>
      <c r="I20" s="11" t="n">
        <v>3000</v>
      </c>
      <c r="J20" s="11" t="n">
        <v>3000</v>
      </c>
      <c r="K20" s="11" t="n">
        <v>3000</v>
      </c>
      <c r="L20" s="11" t="n">
        <v>5000</v>
      </c>
      <c r="M20" s="11" t="n">
        <v>5000</v>
      </c>
    </row>
    <row r="21" customFormat="false" ht="15" hidden="false" customHeight="false" outlineLevel="0" collapsed="false">
      <c r="A21" s="5" t="s">
        <v>44</v>
      </c>
      <c r="B21" s="11" t="n">
        <v>1500</v>
      </c>
      <c r="C21" s="11" t="n">
        <v>1500</v>
      </c>
      <c r="D21" s="11" t="n">
        <v>2000</v>
      </c>
      <c r="E21" s="11" t="n">
        <v>6000</v>
      </c>
      <c r="F21" s="11" t="n">
        <v>7000</v>
      </c>
      <c r="G21" s="11" t="n">
        <v>8500</v>
      </c>
      <c r="H21" s="11" t="n">
        <v>10000</v>
      </c>
      <c r="I21" s="11" t="n">
        <v>10000</v>
      </c>
      <c r="J21" s="11" t="n">
        <v>7500</v>
      </c>
      <c r="K21" s="11" t="n">
        <v>6000</v>
      </c>
      <c r="L21" s="11" t="n">
        <v>1500</v>
      </c>
      <c r="M21" s="11" t="n">
        <v>1500</v>
      </c>
    </row>
    <row r="22" customFormat="false" ht="15" hidden="false" customHeight="false" outlineLevel="0" collapsed="false">
      <c r="A22" s="5" t="s">
        <v>45</v>
      </c>
      <c r="B22" s="11" t="n">
        <v>900</v>
      </c>
      <c r="C22" s="11" t="n">
        <v>900</v>
      </c>
      <c r="D22" s="11" t="n">
        <v>900</v>
      </c>
      <c r="E22" s="11" t="n">
        <v>900</v>
      </c>
      <c r="F22" s="11" t="n">
        <v>900</v>
      </c>
      <c r="G22" s="11" t="n">
        <v>900</v>
      </c>
      <c r="H22" s="11" t="n">
        <v>900</v>
      </c>
      <c r="I22" s="11" t="n">
        <v>900</v>
      </c>
      <c r="J22" s="11" t="n">
        <v>900</v>
      </c>
      <c r="K22" s="11" t="n">
        <v>900</v>
      </c>
      <c r="L22" s="11" t="n">
        <v>900</v>
      </c>
      <c r="M22" s="11" t="n">
        <v>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3" min="2" style="0" width="12"/>
    <col collapsed="false" customWidth="true" hidden="false" outlineLevel="0" max="14" min="14" style="0" width="14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12" t="s">
        <v>47</v>
      </c>
    </row>
    <row r="4" customFormat="false" ht="15" hidden="false" customHeight="false" outlineLevel="0" collapsed="false">
      <c r="A4" s="13" t="s">
        <v>48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49</v>
      </c>
    </row>
    <row r="5" customFormat="false" ht="15" hidden="false" customHeight="false" outlineLevel="0" collapsed="false">
      <c r="A5" s="5" t="s">
        <v>17</v>
      </c>
      <c r="B5" s="14" t="n">
        <f aca="false">Ipotesi!$B$4*Ipotesi!B8</f>
        <v>0</v>
      </c>
      <c r="C5" s="14" t="n">
        <f aca="false">Ipotesi!$B$4*Ipotesi!C8</f>
        <v>0</v>
      </c>
      <c r="D5" s="14" t="n">
        <f aca="false">Ipotesi!$B$4*Ipotesi!D8</f>
        <v>0</v>
      </c>
      <c r="E5" s="14" t="n">
        <f aca="false">Ipotesi!$B$4*Ipotesi!E8</f>
        <v>1200</v>
      </c>
      <c r="F5" s="14" t="n">
        <f aca="false">Ipotesi!$B$4*Ipotesi!F8</f>
        <v>1240</v>
      </c>
      <c r="G5" s="14" t="n">
        <f aca="false">Ipotesi!$B$4*Ipotesi!G8</f>
        <v>1200</v>
      </c>
      <c r="H5" s="14" t="n">
        <f aca="false">Ipotesi!$B$4*Ipotesi!H8</f>
        <v>1240</v>
      </c>
      <c r="I5" s="14" t="n">
        <f aca="false">Ipotesi!$B$4*Ipotesi!I8</f>
        <v>1240</v>
      </c>
      <c r="J5" s="14" t="n">
        <f aca="false">Ipotesi!$B$4*Ipotesi!J8</f>
        <v>1200</v>
      </c>
      <c r="K5" s="14" t="n">
        <f aca="false">Ipotesi!$B$4*Ipotesi!K8</f>
        <v>1240</v>
      </c>
      <c r="L5" s="14" t="n">
        <f aca="false">Ipotesi!$B$4*Ipotesi!L8</f>
        <v>0</v>
      </c>
      <c r="M5" s="14" t="n">
        <f aca="false">Ipotesi!$B$4*Ipotesi!M8</f>
        <v>0</v>
      </c>
      <c r="N5" s="15" t="n">
        <f aca="false">SUM(B5:M5)</f>
        <v>8560</v>
      </c>
    </row>
    <row r="6" customFormat="false" ht="15" hidden="false" customHeight="false" outlineLevel="0" collapsed="false">
      <c r="A6" s="5" t="s">
        <v>50</v>
      </c>
      <c r="B6" s="16" t="n">
        <f aca="false">ROUND(B5*Ipotesi!B9,0)</f>
        <v>0</v>
      </c>
      <c r="C6" s="16" t="n">
        <f aca="false">ROUND(C5*Ipotesi!C9,0)</f>
        <v>0</v>
      </c>
      <c r="D6" s="16" t="n">
        <f aca="false">ROUND(D5*Ipotesi!D9,0)</f>
        <v>0</v>
      </c>
      <c r="E6" s="16" t="n">
        <f aca="false">ROUND(E5*Ipotesi!E9,0)</f>
        <v>660</v>
      </c>
      <c r="F6" s="16" t="n">
        <f aca="false">ROUND(F5*Ipotesi!F9,0)</f>
        <v>806</v>
      </c>
      <c r="G6" s="16" t="n">
        <f aca="false">ROUND(G5*Ipotesi!G9,0)</f>
        <v>936</v>
      </c>
      <c r="H6" s="16" t="n">
        <f aca="false">ROUND(H5*Ipotesi!H9,0)</f>
        <v>1091</v>
      </c>
      <c r="I6" s="16" t="n">
        <f aca="false">ROUND(I5*Ipotesi!I9,0)</f>
        <v>1153</v>
      </c>
      <c r="J6" s="16" t="n">
        <f aca="false">ROUND(J5*Ipotesi!J9,0)</f>
        <v>960</v>
      </c>
      <c r="K6" s="16" t="n">
        <f aca="false">ROUND(K5*Ipotesi!K9,0)</f>
        <v>719</v>
      </c>
      <c r="L6" s="16" t="n">
        <f aca="false">ROUND(L5*Ipotesi!L9,0)</f>
        <v>0</v>
      </c>
      <c r="M6" s="16" t="n">
        <f aca="false">ROUND(M5*Ipotesi!M9,0)</f>
        <v>0</v>
      </c>
      <c r="N6" s="15" t="n">
        <f aca="false">SUM(B6:M6)</f>
        <v>6325</v>
      </c>
    </row>
    <row r="8" customFormat="false" ht="15" hidden="false" customHeight="false" outlineLevel="0" collapsed="false">
      <c r="A8" s="17" t="s">
        <v>51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customFormat="false" ht="15" hidden="false" customHeight="false" outlineLevel="0" collapsed="false">
      <c r="A9" s="5" t="s">
        <v>52</v>
      </c>
      <c r="B9" s="19" t="n">
        <f aca="false">B6*Ipotesi!B10</f>
        <v>0</v>
      </c>
      <c r="C9" s="19" t="n">
        <f aca="false">C6*Ipotesi!C10</f>
        <v>0</v>
      </c>
      <c r="D9" s="19" t="n">
        <f aca="false">D6*Ipotesi!D10</f>
        <v>0</v>
      </c>
      <c r="E9" s="19" t="n">
        <f aca="false">E6*Ipotesi!E10</f>
        <v>79200</v>
      </c>
      <c r="F9" s="19" t="n">
        <f aca="false">F6*Ipotesi!F10</f>
        <v>108810</v>
      </c>
      <c r="G9" s="19" t="n">
        <f aca="false">G6*Ipotesi!G10</f>
        <v>145080</v>
      </c>
      <c r="H9" s="19" t="n">
        <f aca="false">H6*Ipotesi!H10</f>
        <v>190925</v>
      </c>
      <c r="I9" s="19" t="n">
        <f aca="false">I6*Ipotesi!I10</f>
        <v>219070</v>
      </c>
      <c r="J9" s="19" t="n">
        <f aca="false">J6*Ipotesi!J10</f>
        <v>153600</v>
      </c>
      <c r="K9" s="19" t="n">
        <f aca="false">K6*Ipotesi!K10</f>
        <v>89875</v>
      </c>
      <c r="L9" s="19" t="n">
        <f aca="false">L6*Ipotesi!L10</f>
        <v>0</v>
      </c>
      <c r="M9" s="19" t="n">
        <f aca="false">M6*Ipotesi!M10</f>
        <v>0</v>
      </c>
      <c r="N9" s="20" t="n">
        <f aca="false">SUM(B9:M9)</f>
        <v>986560</v>
      </c>
    </row>
    <row r="10" customFormat="false" ht="15" hidden="false" customHeight="false" outlineLevel="0" collapsed="false">
      <c r="A10" s="5" t="s">
        <v>53</v>
      </c>
      <c r="B10" s="19" t="n">
        <f aca="false">B6*Ipotesi!B11</f>
        <v>0</v>
      </c>
      <c r="C10" s="19" t="n">
        <f aca="false">C6*Ipotesi!C11</f>
        <v>0</v>
      </c>
      <c r="D10" s="19" t="n">
        <f aca="false">D6*Ipotesi!D11</f>
        <v>0</v>
      </c>
      <c r="E10" s="19" t="n">
        <f aca="false">E6*Ipotesi!E11</f>
        <v>25080</v>
      </c>
      <c r="F10" s="19" t="n">
        <f aca="false">F6*Ipotesi!F11</f>
        <v>30628</v>
      </c>
      <c r="G10" s="19" t="n">
        <f aca="false">G6*Ipotesi!G11</f>
        <v>37440</v>
      </c>
      <c r="H10" s="19" t="n">
        <f aca="false">H6*Ipotesi!H11</f>
        <v>45822</v>
      </c>
      <c r="I10" s="19" t="n">
        <f aca="false">I6*Ipotesi!I11</f>
        <v>48426</v>
      </c>
      <c r="J10" s="19" t="n">
        <f aca="false">J6*Ipotesi!J11</f>
        <v>38400</v>
      </c>
      <c r="K10" s="19" t="n">
        <f aca="false">K6*Ipotesi!K11</f>
        <v>25884</v>
      </c>
      <c r="L10" s="19" t="n">
        <f aca="false">L6*Ipotesi!L11</f>
        <v>0</v>
      </c>
      <c r="M10" s="19" t="n">
        <f aca="false">M6*Ipotesi!M11</f>
        <v>0</v>
      </c>
      <c r="N10" s="20" t="n">
        <f aca="false">SUM(B10:M10)</f>
        <v>251680</v>
      </c>
    </row>
    <row r="11" customFormat="false" ht="15" hidden="false" customHeight="false" outlineLevel="0" collapsed="false">
      <c r="A11" s="5" t="s">
        <v>54</v>
      </c>
      <c r="B11" s="19" t="n">
        <f aca="false">B6*Ipotesi!B12</f>
        <v>0</v>
      </c>
      <c r="C11" s="19" t="n">
        <f aca="false">C6*Ipotesi!C12</f>
        <v>0</v>
      </c>
      <c r="D11" s="19" t="n">
        <f aca="false">D6*Ipotesi!D12</f>
        <v>0</v>
      </c>
      <c r="E11" s="19" t="n">
        <f aca="false">E6*Ipotesi!E12</f>
        <v>5280</v>
      </c>
      <c r="F11" s="19" t="n">
        <f aca="false">F6*Ipotesi!F12</f>
        <v>6448</v>
      </c>
      <c r="G11" s="19" t="n">
        <f aca="false">G6*Ipotesi!G12</f>
        <v>8424</v>
      </c>
      <c r="H11" s="19" t="n">
        <f aca="false">H6*Ipotesi!H12</f>
        <v>10910</v>
      </c>
      <c r="I11" s="19" t="n">
        <f aca="false">I6*Ipotesi!I12</f>
        <v>11530</v>
      </c>
      <c r="J11" s="19" t="n">
        <f aca="false">J6*Ipotesi!J12</f>
        <v>8640</v>
      </c>
      <c r="K11" s="19" t="n">
        <f aca="false">K6*Ipotesi!K12</f>
        <v>5752</v>
      </c>
      <c r="L11" s="19" t="n">
        <f aca="false">L6*Ipotesi!L12</f>
        <v>0</v>
      </c>
      <c r="M11" s="19" t="n">
        <f aca="false">M6*Ipotesi!M12</f>
        <v>0</v>
      </c>
      <c r="N11" s="20" t="n">
        <f aca="false">SUM(B11:M11)</f>
        <v>56984</v>
      </c>
    </row>
    <row r="12" customFormat="false" ht="15" hidden="false" customHeight="false" outlineLevel="0" collapsed="false">
      <c r="A12" s="21" t="s">
        <v>55</v>
      </c>
      <c r="B12" s="22" t="n">
        <f aca="false">SUM(B9:B11)</f>
        <v>0</v>
      </c>
      <c r="C12" s="22" t="n">
        <f aca="false">SUM(C9:C11)</f>
        <v>0</v>
      </c>
      <c r="D12" s="22" t="n">
        <f aca="false">SUM(D9:D11)</f>
        <v>0</v>
      </c>
      <c r="E12" s="22" t="n">
        <f aca="false">SUM(E9:E11)</f>
        <v>109560</v>
      </c>
      <c r="F12" s="22" t="n">
        <f aca="false">SUM(F9:F11)</f>
        <v>145886</v>
      </c>
      <c r="G12" s="22" t="n">
        <f aca="false">SUM(G9:G11)</f>
        <v>190944</v>
      </c>
      <c r="H12" s="22" t="n">
        <f aca="false">SUM(H9:H11)</f>
        <v>247657</v>
      </c>
      <c r="I12" s="22" t="n">
        <f aca="false">SUM(I9:I11)</f>
        <v>279026</v>
      </c>
      <c r="J12" s="22" t="n">
        <f aca="false">SUM(J9:J11)</f>
        <v>200640</v>
      </c>
      <c r="K12" s="22" t="n">
        <f aca="false">SUM(K9:K11)</f>
        <v>121511</v>
      </c>
      <c r="L12" s="22" t="n">
        <f aca="false">SUM(L9:L11)</f>
        <v>0</v>
      </c>
      <c r="M12" s="22" t="n">
        <f aca="false">SUM(M9:M11)</f>
        <v>0</v>
      </c>
      <c r="N12" s="22" t="n">
        <f aca="false">SUM(B12:M12)</f>
        <v>1295224</v>
      </c>
    </row>
    <row r="14" customFormat="false" ht="15" hidden="false" customHeight="false" outlineLevel="0" collapsed="false">
      <c r="A14" s="17" t="s">
        <v>56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customFormat="false" ht="15" hidden="false" customHeight="false" outlineLevel="0" collapsed="false">
      <c r="A15" s="5" t="s">
        <v>52</v>
      </c>
      <c r="B15" s="19" t="n">
        <f aca="false">B6*Ipotesi!B13+Ipotesi!B14</f>
        <v>3000</v>
      </c>
      <c r="C15" s="19" t="n">
        <f aca="false">C6*Ipotesi!C13+Ipotesi!C14</f>
        <v>3000</v>
      </c>
      <c r="D15" s="19" t="n">
        <f aca="false">D6*Ipotesi!D13+Ipotesi!D14</f>
        <v>8000</v>
      </c>
      <c r="E15" s="19" t="n">
        <f aca="false">E6*Ipotesi!E13+Ipotesi!E14</f>
        <v>36520</v>
      </c>
      <c r="F15" s="19" t="n">
        <f aca="false">F6*Ipotesi!F13+Ipotesi!F14</f>
        <v>41732</v>
      </c>
      <c r="G15" s="19" t="n">
        <f aca="false">G6*Ipotesi!G13+Ipotesi!G14</f>
        <v>48528</v>
      </c>
      <c r="H15" s="19" t="n">
        <f aca="false">H6*Ipotesi!H13+Ipotesi!H14</f>
        <v>55184</v>
      </c>
      <c r="I15" s="19" t="n">
        <f aca="false">I6*Ipotesi!I13+Ipotesi!I14</f>
        <v>56672</v>
      </c>
      <c r="J15" s="19" t="n">
        <f aca="false">J6*Ipotesi!J13+Ipotesi!J14</f>
        <v>47080</v>
      </c>
      <c r="K15" s="19" t="n">
        <f aca="false">K6*Ipotesi!K13+Ipotesi!K14</f>
        <v>37818</v>
      </c>
      <c r="L15" s="19" t="n">
        <f aca="false">L6*Ipotesi!L13+Ipotesi!L14</f>
        <v>5000</v>
      </c>
      <c r="M15" s="19" t="n">
        <f aca="false">M6*Ipotesi!M13+Ipotesi!M14</f>
        <v>3000</v>
      </c>
      <c r="N15" s="20" t="n">
        <f aca="false">SUM(B15:M15)</f>
        <v>345534</v>
      </c>
    </row>
    <row r="16" customFormat="false" ht="15" hidden="false" customHeight="false" outlineLevel="0" collapsed="false">
      <c r="A16" s="5" t="s">
        <v>53</v>
      </c>
      <c r="B16" s="19" t="n">
        <f aca="false">B10*Ipotesi!B15+Ipotesi!B16</f>
        <v>0</v>
      </c>
      <c r="C16" s="19" t="n">
        <f aca="false">C10*Ipotesi!C15+Ipotesi!C16</f>
        <v>0</v>
      </c>
      <c r="D16" s="19" t="n">
        <f aca="false">D10*Ipotesi!D15+Ipotesi!D16</f>
        <v>4000</v>
      </c>
      <c r="E16" s="19" t="n">
        <f aca="false">E10*Ipotesi!E15+Ipotesi!E16</f>
        <v>24025.6</v>
      </c>
      <c r="F16" s="19" t="n">
        <f aca="false">F10*Ipotesi!F15+Ipotesi!F16</f>
        <v>26800.96</v>
      </c>
      <c r="G16" s="19" t="n">
        <f aca="false">G10*Ipotesi!G15+Ipotesi!G16</f>
        <v>30980.8</v>
      </c>
      <c r="H16" s="19" t="n">
        <f aca="false">H10*Ipotesi!H15+Ipotesi!H16</f>
        <v>35663.04</v>
      </c>
      <c r="I16" s="19" t="n">
        <f aca="false">I10*Ipotesi!I15+Ipotesi!I16</f>
        <v>36496.32</v>
      </c>
      <c r="J16" s="19" t="n">
        <f aca="false">J10*Ipotesi!J15+Ipotesi!J16</f>
        <v>30288</v>
      </c>
      <c r="K16" s="19" t="n">
        <f aca="false">K10*Ipotesi!K15+Ipotesi!K16</f>
        <v>24282.88</v>
      </c>
      <c r="L16" s="19" t="n">
        <f aca="false">L10*Ipotesi!L15+Ipotesi!L16</f>
        <v>2000</v>
      </c>
      <c r="M16" s="19" t="n">
        <f aca="false">M10*Ipotesi!M15+Ipotesi!M16</f>
        <v>0</v>
      </c>
      <c r="N16" s="20" t="n">
        <f aca="false">SUM(B16:M16)</f>
        <v>214537.6</v>
      </c>
    </row>
    <row r="17" customFormat="false" ht="15" hidden="false" customHeight="false" outlineLevel="0" collapsed="false">
      <c r="A17" s="5" t="s">
        <v>54</v>
      </c>
      <c r="B17" s="19" t="n">
        <f aca="false">B11*Ipotesi!B17</f>
        <v>0</v>
      </c>
      <c r="C17" s="19" t="n">
        <f aca="false">C11*Ipotesi!C17</f>
        <v>0</v>
      </c>
      <c r="D17" s="19" t="n">
        <f aca="false">D11*Ipotesi!D17</f>
        <v>0</v>
      </c>
      <c r="E17" s="19" t="n">
        <f aca="false">E11*Ipotesi!E17</f>
        <v>2112</v>
      </c>
      <c r="F17" s="19" t="n">
        <f aca="false">F11*Ipotesi!F17</f>
        <v>2579.2</v>
      </c>
      <c r="G17" s="19" t="n">
        <f aca="false">G11*Ipotesi!G17</f>
        <v>3369.6</v>
      </c>
      <c r="H17" s="19" t="n">
        <f aca="false">H11*Ipotesi!H17</f>
        <v>4364</v>
      </c>
      <c r="I17" s="19" t="n">
        <f aca="false">I11*Ipotesi!I17</f>
        <v>4612</v>
      </c>
      <c r="J17" s="19" t="n">
        <f aca="false">J11*Ipotesi!J17</f>
        <v>3456</v>
      </c>
      <c r="K17" s="19" t="n">
        <f aca="false">K11*Ipotesi!K17</f>
        <v>2300.8</v>
      </c>
      <c r="L17" s="19" t="n">
        <f aca="false">L11*Ipotesi!L17</f>
        <v>0</v>
      </c>
      <c r="M17" s="19" t="n">
        <f aca="false">M11*Ipotesi!M17</f>
        <v>0</v>
      </c>
      <c r="N17" s="20" t="n">
        <f aca="false">SUM(B17:M17)</f>
        <v>22793.6</v>
      </c>
    </row>
    <row r="18" customFormat="false" ht="15" hidden="false" customHeight="false" outlineLevel="0" collapsed="false">
      <c r="A18" s="21" t="s">
        <v>57</v>
      </c>
      <c r="B18" s="22" t="n">
        <f aca="false">SUM(B15:B17)</f>
        <v>3000</v>
      </c>
      <c r="C18" s="22" t="n">
        <f aca="false">SUM(C15:C17)</f>
        <v>3000</v>
      </c>
      <c r="D18" s="22" t="n">
        <f aca="false">SUM(D15:D17)</f>
        <v>12000</v>
      </c>
      <c r="E18" s="22" t="n">
        <f aca="false">SUM(E15:E17)</f>
        <v>62657.6</v>
      </c>
      <c r="F18" s="22" t="n">
        <f aca="false">SUM(F15:F17)</f>
        <v>71112.16</v>
      </c>
      <c r="G18" s="22" t="n">
        <f aca="false">SUM(G15:G17)</f>
        <v>82878.4</v>
      </c>
      <c r="H18" s="22" t="n">
        <f aca="false">SUM(H15:H17)</f>
        <v>95211.04</v>
      </c>
      <c r="I18" s="22" t="n">
        <f aca="false">SUM(I15:I17)</f>
        <v>97780.32</v>
      </c>
      <c r="J18" s="22" t="n">
        <f aca="false">SUM(J15:J17)</f>
        <v>80824</v>
      </c>
      <c r="K18" s="22" t="n">
        <f aca="false">SUM(K15:K17)</f>
        <v>64401.68</v>
      </c>
      <c r="L18" s="22" t="n">
        <f aca="false">SUM(L15:L17)</f>
        <v>7000</v>
      </c>
      <c r="M18" s="22" t="n">
        <f aca="false">SUM(M15:M17)</f>
        <v>3000</v>
      </c>
      <c r="N18" s="22" t="n">
        <f aca="false">SUM(B18:M18)</f>
        <v>582865.2</v>
      </c>
    </row>
    <row r="20" customFormat="false" ht="15" hidden="false" customHeight="false" outlineLevel="0" collapsed="false">
      <c r="A20" s="17" t="s">
        <v>58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customFormat="false" ht="15" hidden="false" customHeight="false" outlineLevel="0" collapsed="false">
      <c r="A21" s="5" t="s">
        <v>52</v>
      </c>
      <c r="B21" s="19" t="n">
        <f aca="false">B9-B15</f>
        <v>-3000</v>
      </c>
      <c r="C21" s="19" t="n">
        <f aca="false">C9-C15</f>
        <v>-3000</v>
      </c>
      <c r="D21" s="19" t="n">
        <f aca="false">D9-D15</f>
        <v>-8000</v>
      </c>
      <c r="E21" s="19" t="n">
        <f aca="false">E9-E15</f>
        <v>42680</v>
      </c>
      <c r="F21" s="19" t="n">
        <f aca="false">F9-F15</f>
        <v>67078</v>
      </c>
      <c r="G21" s="19" t="n">
        <f aca="false">G9-G15</f>
        <v>96552</v>
      </c>
      <c r="H21" s="19" t="n">
        <f aca="false">H9-H15</f>
        <v>135741</v>
      </c>
      <c r="I21" s="19" t="n">
        <f aca="false">I9-I15</f>
        <v>162398</v>
      </c>
      <c r="J21" s="19" t="n">
        <f aca="false">J9-J15</f>
        <v>106520</v>
      </c>
      <c r="K21" s="19" t="n">
        <f aca="false">K9-K15</f>
        <v>52057</v>
      </c>
      <c r="L21" s="19" t="n">
        <f aca="false">L9-L15</f>
        <v>-5000</v>
      </c>
      <c r="M21" s="19" t="n">
        <f aca="false">M9-M15</f>
        <v>-3000</v>
      </c>
      <c r="N21" s="20" t="n">
        <f aca="false">SUM(B21:M21)</f>
        <v>641026</v>
      </c>
    </row>
    <row r="22" customFormat="false" ht="15" hidden="false" customHeight="false" outlineLevel="0" collapsed="false">
      <c r="A22" s="5" t="s">
        <v>53</v>
      </c>
      <c r="B22" s="19" t="n">
        <f aca="false">B10-B16</f>
        <v>0</v>
      </c>
      <c r="C22" s="19" t="n">
        <f aca="false">C10-C16</f>
        <v>0</v>
      </c>
      <c r="D22" s="19" t="n">
        <f aca="false">D10-D16</f>
        <v>-4000</v>
      </c>
      <c r="E22" s="19" t="n">
        <f aca="false">E10-E16</f>
        <v>1054.4</v>
      </c>
      <c r="F22" s="19" t="n">
        <f aca="false">F10-F16</f>
        <v>3827.04</v>
      </c>
      <c r="G22" s="19" t="n">
        <f aca="false">G10-G16</f>
        <v>6459.2</v>
      </c>
      <c r="H22" s="19" t="n">
        <f aca="false">H10-H16</f>
        <v>10158.96</v>
      </c>
      <c r="I22" s="19" t="n">
        <f aca="false">I10-I16</f>
        <v>11929.68</v>
      </c>
      <c r="J22" s="19" t="n">
        <f aca="false">J10-J16</f>
        <v>8112</v>
      </c>
      <c r="K22" s="19" t="n">
        <f aca="false">K10-K16</f>
        <v>1601.12</v>
      </c>
      <c r="L22" s="19" t="n">
        <f aca="false">L10-L16</f>
        <v>-2000</v>
      </c>
      <c r="M22" s="19" t="n">
        <f aca="false">M10-M16</f>
        <v>0</v>
      </c>
      <c r="N22" s="20" t="n">
        <f aca="false">SUM(B22:M22)</f>
        <v>37142.4</v>
      </c>
    </row>
    <row r="23" customFormat="false" ht="15" hidden="false" customHeight="false" outlineLevel="0" collapsed="false">
      <c r="A23" s="5" t="s">
        <v>54</v>
      </c>
      <c r="B23" s="19" t="n">
        <f aca="false">B11-B17</f>
        <v>0</v>
      </c>
      <c r="C23" s="19" t="n">
        <f aca="false">C11-C17</f>
        <v>0</v>
      </c>
      <c r="D23" s="19" t="n">
        <f aca="false">D11-D17</f>
        <v>0</v>
      </c>
      <c r="E23" s="19" t="n">
        <f aca="false">E11-E17</f>
        <v>3168</v>
      </c>
      <c r="F23" s="19" t="n">
        <f aca="false">F11-F17</f>
        <v>3868.8</v>
      </c>
      <c r="G23" s="19" t="n">
        <f aca="false">G11-G17</f>
        <v>5054.4</v>
      </c>
      <c r="H23" s="19" t="n">
        <f aca="false">H11-H17</f>
        <v>6546</v>
      </c>
      <c r="I23" s="19" t="n">
        <f aca="false">I11-I17</f>
        <v>6918</v>
      </c>
      <c r="J23" s="19" t="n">
        <f aca="false">J11-J17</f>
        <v>5184</v>
      </c>
      <c r="K23" s="19" t="n">
        <f aca="false">K11-K17</f>
        <v>3451.2</v>
      </c>
      <c r="L23" s="19" t="n">
        <f aca="false">L11-L17</f>
        <v>0</v>
      </c>
      <c r="M23" s="19" t="n">
        <f aca="false">M11-M17</f>
        <v>0</v>
      </c>
      <c r="N23" s="20" t="n">
        <f aca="false">SUM(B23:M23)</f>
        <v>34190.4</v>
      </c>
    </row>
    <row r="24" customFormat="false" ht="15" hidden="false" customHeight="false" outlineLevel="0" collapsed="false">
      <c r="A24" s="21" t="s">
        <v>59</v>
      </c>
      <c r="B24" s="22" t="n">
        <f aca="false">SUM(B21:B23)</f>
        <v>-3000</v>
      </c>
      <c r="C24" s="22" t="n">
        <f aca="false">SUM(C21:C23)</f>
        <v>-3000</v>
      </c>
      <c r="D24" s="22" t="n">
        <f aca="false">SUM(D21:D23)</f>
        <v>-12000</v>
      </c>
      <c r="E24" s="22" t="n">
        <f aca="false">SUM(E21:E23)</f>
        <v>46902.4</v>
      </c>
      <c r="F24" s="22" t="n">
        <f aca="false">SUM(F21:F23)</f>
        <v>74773.84</v>
      </c>
      <c r="G24" s="22" t="n">
        <f aca="false">SUM(G21:G23)</f>
        <v>108065.6</v>
      </c>
      <c r="H24" s="22" t="n">
        <f aca="false">SUM(H21:H23)</f>
        <v>152445.96</v>
      </c>
      <c r="I24" s="22" t="n">
        <f aca="false">SUM(I21:I23)</f>
        <v>181245.68</v>
      </c>
      <c r="J24" s="22" t="n">
        <f aca="false">SUM(J21:J23)</f>
        <v>119816</v>
      </c>
      <c r="K24" s="22" t="n">
        <f aca="false">SUM(K21:K23)</f>
        <v>57109.32</v>
      </c>
      <c r="L24" s="22" t="n">
        <f aca="false">SUM(L21:L23)</f>
        <v>-7000</v>
      </c>
      <c r="M24" s="22" t="n">
        <f aca="false">SUM(M21:M23)</f>
        <v>-3000</v>
      </c>
      <c r="N24" s="22" t="n">
        <f aca="false">SUM(B24:M24)</f>
        <v>712358.8</v>
      </c>
    </row>
    <row r="26" customFormat="false" ht="15" hidden="false" customHeight="false" outlineLevel="0" collapsed="false">
      <c r="A26" s="17" t="s">
        <v>60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customFormat="false" ht="15" hidden="false" customHeight="false" outlineLevel="0" collapsed="false">
      <c r="A27" s="5" t="s">
        <v>61</v>
      </c>
      <c r="B27" s="23" t="n">
        <f aca="false">Ipotesi!B18</f>
        <v>9000</v>
      </c>
      <c r="C27" s="23" t="n">
        <f aca="false">Ipotesi!C18</f>
        <v>9000</v>
      </c>
      <c r="D27" s="23" t="n">
        <f aca="false">Ipotesi!D18</f>
        <v>9000</v>
      </c>
      <c r="E27" s="23" t="n">
        <f aca="false">Ipotesi!E18</f>
        <v>9000</v>
      </c>
      <c r="F27" s="23" t="n">
        <f aca="false">Ipotesi!F18</f>
        <v>9000</v>
      </c>
      <c r="G27" s="23" t="n">
        <f aca="false">Ipotesi!G18</f>
        <v>9000</v>
      </c>
      <c r="H27" s="23" t="n">
        <f aca="false">Ipotesi!H18</f>
        <v>9000</v>
      </c>
      <c r="I27" s="23" t="n">
        <f aca="false">Ipotesi!I18</f>
        <v>9000</v>
      </c>
      <c r="J27" s="23" t="n">
        <f aca="false">Ipotesi!J18</f>
        <v>9000</v>
      </c>
      <c r="K27" s="23" t="n">
        <f aca="false">Ipotesi!K18</f>
        <v>9000</v>
      </c>
      <c r="L27" s="23" t="n">
        <f aca="false">Ipotesi!L18</f>
        <v>9000</v>
      </c>
      <c r="M27" s="23" t="n">
        <f aca="false">Ipotesi!M18</f>
        <v>9000</v>
      </c>
      <c r="N27" s="20" t="n">
        <f aca="false">SUM(B27:M27)</f>
        <v>108000</v>
      </c>
    </row>
    <row r="28" customFormat="false" ht="15" hidden="false" customHeight="false" outlineLevel="0" collapsed="false">
      <c r="A28" s="5" t="s">
        <v>62</v>
      </c>
      <c r="B28" s="23" t="n">
        <f aca="false">Ipotesi!B19</f>
        <v>1500</v>
      </c>
      <c r="C28" s="23" t="n">
        <f aca="false">Ipotesi!C19</f>
        <v>3000</v>
      </c>
      <c r="D28" s="23" t="n">
        <f aca="false">Ipotesi!D19</f>
        <v>5000</v>
      </c>
      <c r="E28" s="23" t="n">
        <f aca="false">Ipotesi!E19</f>
        <v>4500</v>
      </c>
      <c r="F28" s="23" t="n">
        <f aca="false">Ipotesi!F19</f>
        <v>4500</v>
      </c>
      <c r="G28" s="23" t="n">
        <f aca="false">Ipotesi!G19</f>
        <v>4500</v>
      </c>
      <c r="H28" s="23" t="n">
        <f aca="false">Ipotesi!H19</f>
        <v>4500</v>
      </c>
      <c r="I28" s="23" t="n">
        <f aca="false">Ipotesi!I19</f>
        <v>4500</v>
      </c>
      <c r="J28" s="23" t="n">
        <f aca="false">Ipotesi!J19</f>
        <v>4500</v>
      </c>
      <c r="K28" s="23" t="n">
        <f aca="false">Ipotesi!K19</f>
        <v>4500</v>
      </c>
      <c r="L28" s="23" t="n">
        <f aca="false">Ipotesi!L19</f>
        <v>2500</v>
      </c>
      <c r="M28" s="23" t="n">
        <f aca="false">Ipotesi!M19</f>
        <v>2000</v>
      </c>
      <c r="N28" s="20" t="n">
        <f aca="false">SUM(B28:M28)</f>
        <v>45500</v>
      </c>
    </row>
    <row r="29" customFormat="false" ht="15" hidden="false" customHeight="false" outlineLevel="0" collapsed="false">
      <c r="A29" s="5" t="s">
        <v>63</v>
      </c>
      <c r="B29" s="23" t="n">
        <f aca="false">Ipotesi!B20</f>
        <v>5000</v>
      </c>
      <c r="C29" s="23" t="n">
        <f aca="false">Ipotesi!C20</f>
        <v>5000</v>
      </c>
      <c r="D29" s="23" t="n">
        <f aca="false">Ipotesi!D20</f>
        <v>4500</v>
      </c>
      <c r="E29" s="23" t="n">
        <f aca="false">Ipotesi!E20</f>
        <v>3000</v>
      </c>
      <c r="F29" s="23" t="n">
        <f aca="false">Ipotesi!F20</f>
        <v>3000</v>
      </c>
      <c r="G29" s="23" t="n">
        <f aca="false">Ipotesi!G20</f>
        <v>3000</v>
      </c>
      <c r="H29" s="23" t="n">
        <f aca="false">Ipotesi!H20</f>
        <v>3000</v>
      </c>
      <c r="I29" s="23" t="n">
        <f aca="false">Ipotesi!I20</f>
        <v>3000</v>
      </c>
      <c r="J29" s="23" t="n">
        <f aca="false">Ipotesi!J20</f>
        <v>3000</v>
      </c>
      <c r="K29" s="23" t="n">
        <f aca="false">Ipotesi!K20</f>
        <v>3000</v>
      </c>
      <c r="L29" s="23" t="n">
        <f aca="false">Ipotesi!L20</f>
        <v>5000</v>
      </c>
      <c r="M29" s="23" t="n">
        <f aca="false">Ipotesi!M20</f>
        <v>5000</v>
      </c>
      <c r="N29" s="20" t="n">
        <f aca="false">SUM(B29:M29)</f>
        <v>45500</v>
      </c>
    </row>
    <row r="30" customFormat="false" ht="15" hidden="false" customHeight="false" outlineLevel="0" collapsed="false">
      <c r="A30" s="5" t="s">
        <v>64</v>
      </c>
      <c r="B30" s="23" t="n">
        <f aca="false">Ipotesi!B21</f>
        <v>1500</v>
      </c>
      <c r="C30" s="23" t="n">
        <f aca="false">Ipotesi!C21</f>
        <v>1500</v>
      </c>
      <c r="D30" s="23" t="n">
        <f aca="false">Ipotesi!D21</f>
        <v>2000</v>
      </c>
      <c r="E30" s="23" t="n">
        <f aca="false">Ipotesi!E21</f>
        <v>6000</v>
      </c>
      <c r="F30" s="23" t="n">
        <f aca="false">Ipotesi!F21</f>
        <v>7000</v>
      </c>
      <c r="G30" s="23" t="n">
        <f aca="false">Ipotesi!G21</f>
        <v>8500</v>
      </c>
      <c r="H30" s="23" t="n">
        <f aca="false">Ipotesi!H21</f>
        <v>10000</v>
      </c>
      <c r="I30" s="23" t="n">
        <f aca="false">Ipotesi!I21</f>
        <v>10000</v>
      </c>
      <c r="J30" s="23" t="n">
        <f aca="false">Ipotesi!J21</f>
        <v>7500</v>
      </c>
      <c r="K30" s="23" t="n">
        <f aca="false">Ipotesi!K21</f>
        <v>6000</v>
      </c>
      <c r="L30" s="23" t="n">
        <f aca="false">Ipotesi!L21</f>
        <v>1500</v>
      </c>
      <c r="M30" s="23" t="n">
        <f aca="false">Ipotesi!M21</f>
        <v>1500</v>
      </c>
      <c r="N30" s="20" t="n">
        <f aca="false">SUM(B30:M30)</f>
        <v>63000</v>
      </c>
    </row>
    <row r="31" customFormat="false" ht="15" hidden="false" customHeight="false" outlineLevel="0" collapsed="false">
      <c r="A31" s="5" t="s">
        <v>65</v>
      </c>
      <c r="B31" s="23" t="n">
        <f aca="false">Ipotesi!B22</f>
        <v>900</v>
      </c>
      <c r="C31" s="23" t="n">
        <f aca="false">Ipotesi!C22</f>
        <v>900</v>
      </c>
      <c r="D31" s="23" t="n">
        <f aca="false">Ipotesi!D22</f>
        <v>900</v>
      </c>
      <c r="E31" s="23" t="n">
        <f aca="false">Ipotesi!E22</f>
        <v>900</v>
      </c>
      <c r="F31" s="23" t="n">
        <f aca="false">Ipotesi!F22</f>
        <v>900</v>
      </c>
      <c r="G31" s="23" t="n">
        <f aca="false">Ipotesi!G22</f>
        <v>900</v>
      </c>
      <c r="H31" s="23" t="n">
        <f aca="false">Ipotesi!H22</f>
        <v>900</v>
      </c>
      <c r="I31" s="23" t="n">
        <f aca="false">Ipotesi!I22</f>
        <v>900</v>
      </c>
      <c r="J31" s="23" t="n">
        <f aca="false">Ipotesi!J22</f>
        <v>900</v>
      </c>
      <c r="K31" s="23" t="n">
        <f aca="false">Ipotesi!K22</f>
        <v>900</v>
      </c>
      <c r="L31" s="23" t="n">
        <f aca="false">Ipotesi!L22</f>
        <v>900</v>
      </c>
      <c r="M31" s="23" t="n">
        <f aca="false">Ipotesi!M22</f>
        <v>900</v>
      </c>
      <c r="N31" s="20" t="n">
        <f aca="false">SUM(B31:M31)</f>
        <v>10800</v>
      </c>
    </row>
    <row r="32" customFormat="false" ht="15" hidden="false" customHeight="false" outlineLevel="0" collapsed="false">
      <c r="A32" s="21" t="s">
        <v>66</v>
      </c>
      <c r="B32" s="22" t="n">
        <f aca="false">SUM(B27:B31)</f>
        <v>17900</v>
      </c>
      <c r="C32" s="22" t="n">
        <f aca="false">SUM(C27:C31)</f>
        <v>19400</v>
      </c>
      <c r="D32" s="22" t="n">
        <f aca="false">SUM(D27:D31)</f>
        <v>21400</v>
      </c>
      <c r="E32" s="22" t="n">
        <f aca="false">SUM(E27:E31)</f>
        <v>23400</v>
      </c>
      <c r="F32" s="22" t="n">
        <f aca="false">SUM(F27:F31)</f>
        <v>24400</v>
      </c>
      <c r="G32" s="22" t="n">
        <f aca="false">SUM(G27:G31)</f>
        <v>25900</v>
      </c>
      <c r="H32" s="22" t="n">
        <f aca="false">SUM(H27:H31)</f>
        <v>27400</v>
      </c>
      <c r="I32" s="22" t="n">
        <f aca="false">SUM(I27:I31)</f>
        <v>27400</v>
      </c>
      <c r="J32" s="22" t="n">
        <f aca="false">SUM(J27:J31)</f>
        <v>24900</v>
      </c>
      <c r="K32" s="22" t="n">
        <f aca="false">SUM(K27:K31)</f>
        <v>23400</v>
      </c>
      <c r="L32" s="22" t="n">
        <f aca="false">SUM(L27:L31)</f>
        <v>18900</v>
      </c>
      <c r="M32" s="22" t="n">
        <f aca="false">SUM(M27:M31)</f>
        <v>18400</v>
      </c>
      <c r="N32" s="22" t="n">
        <f aca="false">SUM(B32:M32)</f>
        <v>272800</v>
      </c>
    </row>
    <row r="34" customFormat="false" ht="15" hidden="false" customHeight="false" outlineLevel="0" collapsed="false">
      <c r="A34" s="21" t="s">
        <v>67</v>
      </c>
      <c r="B34" s="22" t="n">
        <f aca="false">B24-B32</f>
        <v>-20900</v>
      </c>
      <c r="C34" s="22" t="n">
        <f aca="false">C24-C32</f>
        <v>-22400</v>
      </c>
      <c r="D34" s="22" t="n">
        <f aca="false">D24-D32</f>
        <v>-33400</v>
      </c>
      <c r="E34" s="22" t="n">
        <f aca="false">E24-E32</f>
        <v>23502.4</v>
      </c>
      <c r="F34" s="22" t="n">
        <f aca="false">F24-F32</f>
        <v>50373.84</v>
      </c>
      <c r="G34" s="22" t="n">
        <f aca="false">G24-G32</f>
        <v>82165.6</v>
      </c>
      <c r="H34" s="22" t="n">
        <f aca="false">H24-H32</f>
        <v>125045.96</v>
      </c>
      <c r="I34" s="22" t="n">
        <f aca="false">I24-I32</f>
        <v>153845.68</v>
      </c>
      <c r="J34" s="22" t="n">
        <f aca="false">J24-J32</f>
        <v>94916</v>
      </c>
      <c r="K34" s="22" t="n">
        <f aca="false">K24-K32</f>
        <v>33709.32</v>
      </c>
      <c r="L34" s="22" t="n">
        <f aca="false">L24-L32</f>
        <v>-25900</v>
      </c>
      <c r="M34" s="22" t="n">
        <f aca="false">M24-M32</f>
        <v>-21400</v>
      </c>
      <c r="N34" s="22" t="n">
        <f aca="false">SUM(B34:M34)</f>
        <v>439558.8</v>
      </c>
    </row>
    <row r="35" customFormat="false" ht="15" hidden="false" customHeight="false" outlineLevel="0" collapsed="false">
      <c r="A35" s="5" t="s">
        <v>68</v>
      </c>
      <c r="B35" s="24" t="n">
        <f aca="false">IF(B12=0,0,B34/B12)</f>
        <v>0</v>
      </c>
      <c r="C35" s="24" t="n">
        <f aca="false">IF(C12=0,0,C34/C12)</f>
        <v>0</v>
      </c>
      <c r="D35" s="24" t="n">
        <f aca="false">IF(D12=0,0,D34/D12)</f>
        <v>0</v>
      </c>
      <c r="E35" s="24" t="n">
        <f aca="false">IF(E12=0,0,E34/E12)</f>
        <v>0.214516246805403</v>
      </c>
      <c r="F35" s="24" t="n">
        <f aca="false">IF(F12=0,0,F34/F12)</f>
        <v>0.345295915989197</v>
      </c>
      <c r="G35" s="24" t="n">
        <f aca="false">IF(G12=0,0,G34/G12)</f>
        <v>0.430312552371376</v>
      </c>
      <c r="H35" s="24" t="n">
        <f aca="false">IF(H12=0,0,H34/H12)</f>
        <v>0.504915911926576</v>
      </c>
      <c r="I35" s="24" t="n">
        <f aca="false">IF(I12=0,0,I34/I12)</f>
        <v>0.551366826030549</v>
      </c>
      <c r="J35" s="24" t="n">
        <f aca="false">IF(J12=0,0,J34/J12)</f>
        <v>0.473066188197767</v>
      </c>
      <c r="K35" s="24" t="n">
        <f aca="false">IF(K12=0,0,K34/K12)</f>
        <v>0.277417846943898</v>
      </c>
      <c r="L35" s="24" t="n">
        <f aca="false">IF(L12=0,0,L34/L12)</f>
        <v>0</v>
      </c>
      <c r="M35" s="24" t="n">
        <f aca="false">IF(M12=0,0,M34/M12)</f>
        <v>0</v>
      </c>
      <c r="N35" s="25" t="n">
        <f aca="false">IF(N12=0,0,N34/N12)</f>
        <v>0.339368943132616</v>
      </c>
    </row>
    <row r="37" customFormat="false" ht="15" hidden="false" customHeight="false" outlineLevel="0" collapsed="false">
      <c r="A37" s="17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customFormat="false" ht="15" hidden="false" customHeight="false" outlineLevel="0" collapsed="false">
      <c r="A38" s="5" t="s">
        <v>70</v>
      </c>
      <c r="B38" s="24" t="n">
        <f aca="false">IF(B5=0,0,B6/B5)</f>
        <v>0</v>
      </c>
      <c r="C38" s="24" t="n">
        <f aca="false">IF(C5=0,0,C6/C5)</f>
        <v>0</v>
      </c>
      <c r="D38" s="24" t="n">
        <f aca="false">IF(D5=0,0,D6/D5)</f>
        <v>0</v>
      </c>
      <c r="E38" s="24" t="n">
        <f aca="false">IF(E5=0,0,E6/E5)</f>
        <v>0.55</v>
      </c>
      <c r="F38" s="24" t="n">
        <f aca="false">IF(F5=0,0,F6/F5)</f>
        <v>0.65</v>
      </c>
      <c r="G38" s="24" t="n">
        <f aca="false">IF(G5=0,0,G6/G5)</f>
        <v>0.78</v>
      </c>
      <c r="H38" s="24" t="n">
        <f aca="false">IF(H5=0,0,H6/H5)</f>
        <v>0.879838709677419</v>
      </c>
      <c r="I38" s="24" t="n">
        <f aca="false">IF(I5=0,0,I6/I5)</f>
        <v>0.929838709677419</v>
      </c>
      <c r="J38" s="24" t="n">
        <f aca="false">IF(J5=0,0,J6/J5)</f>
        <v>0.8</v>
      </c>
      <c r="K38" s="24" t="n">
        <f aca="false">IF(K5=0,0,K6/K5)</f>
        <v>0.579838709677419</v>
      </c>
      <c r="L38" s="24" t="n">
        <f aca="false">IF(L5=0,0,L6/L5)</f>
        <v>0</v>
      </c>
      <c r="M38" s="24" t="n">
        <f aca="false">IF(M5=0,0,M6/M5)</f>
        <v>0</v>
      </c>
      <c r="N38" s="25" t="n">
        <f aca="false">IF(N5=0,0,N6/N5)</f>
        <v>0.738901869158879</v>
      </c>
    </row>
    <row r="39" customFormat="false" ht="15" hidden="false" customHeight="false" outlineLevel="0" collapsed="false">
      <c r="A39" s="5" t="s">
        <v>71</v>
      </c>
      <c r="B39" s="26" t="n">
        <f aca="false">IF(B6=0,0,B9/B6)</f>
        <v>0</v>
      </c>
      <c r="C39" s="26" t="n">
        <f aca="false">IF(C6=0,0,C9/C6)</f>
        <v>0</v>
      </c>
      <c r="D39" s="26" t="n">
        <f aca="false">IF(D6=0,0,D9/D6)</f>
        <v>0</v>
      </c>
      <c r="E39" s="26" t="n">
        <f aca="false">IF(E6=0,0,E9/E6)</f>
        <v>120</v>
      </c>
      <c r="F39" s="26" t="n">
        <f aca="false">IF(F6=0,0,F9/F6)</f>
        <v>135</v>
      </c>
      <c r="G39" s="26" t="n">
        <f aca="false">IF(G6=0,0,G9/G6)</f>
        <v>155</v>
      </c>
      <c r="H39" s="26" t="n">
        <f aca="false">IF(H6=0,0,H9/H6)</f>
        <v>175</v>
      </c>
      <c r="I39" s="26" t="n">
        <f aca="false">IF(I6=0,0,I9/I6)</f>
        <v>190</v>
      </c>
      <c r="J39" s="26" t="n">
        <f aca="false">IF(J6=0,0,J9/J6)</f>
        <v>160</v>
      </c>
      <c r="K39" s="26" t="n">
        <f aca="false">IF(K6=0,0,K9/K6)</f>
        <v>125</v>
      </c>
      <c r="L39" s="26" t="n">
        <f aca="false">IF(L6=0,0,L9/L6)</f>
        <v>0</v>
      </c>
      <c r="M39" s="26" t="n">
        <f aca="false">IF(M6=0,0,M9/M6)</f>
        <v>0</v>
      </c>
      <c r="N39" s="27" t="n">
        <f aca="false">IF(N6=0,0,N9/N6)</f>
        <v>155.977865612648</v>
      </c>
    </row>
    <row r="40" customFormat="false" ht="15" hidden="false" customHeight="false" outlineLevel="0" collapsed="false">
      <c r="A40" s="5" t="s">
        <v>72</v>
      </c>
      <c r="B40" s="26" t="n">
        <f aca="false">IF(B5=0,0,B9/B5)</f>
        <v>0</v>
      </c>
      <c r="C40" s="26" t="n">
        <f aca="false">IF(C5=0,0,C9/C5)</f>
        <v>0</v>
      </c>
      <c r="D40" s="26" t="n">
        <f aca="false">IF(D5=0,0,D9/D5)</f>
        <v>0</v>
      </c>
      <c r="E40" s="26" t="n">
        <f aca="false">IF(E5=0,0,E9/E5)</f>
        <v>66</v>
      </c>
      <c r="F40" s="26" t="n">
        <f aca="false">IF(F5=0,0,F9/F5)</f>
        <v>87.75</v>
      </c>
      <c r="G40" s="26" t="n">
        <f aca="false">IF(G5=0,0,G9/G5)</f>
        <v>120.9</v>
      </c>
      <c r="H40" s="26" t="n">
        <f aca="false">IF(H5=0,0,H9/H5)</f>
        <v>153.971774193548</v>
      </c>
      <c r="I40" s="26" t="n">
        <f aca="false">IF(I5=0,0,I9/I5)</f>
        <v>176.66935483871</v>
      </c>
      <c r="J40" s="26" t="n">
        <f aca="false">IF(J5=0,0,J9/J5)</f>
        <v>128</v>
      </c>
      <c r="K40" s="26" t="n">
        <f aca="false">IF(K5=0,0,K9/K5)</f>
        <v>72.4798387096774</v>
      </c>
      <c r="L40" s="26" t="n">
        <f aca="false">IF(L5=0,0,L9/L5)</f>
        <v>0</v>
      </c>
      <c r="M40" s="26" t="n">
        <f aca="false">IF(M5=0,0,M9/M5)</f>
        <v>0</v>
      </c>
      <c r="N40" s="27" t="n">
        <f aca="false">IF(N5=0,0,N9/N5)</f>
        <v>115.252336448598</v>
      </c>
    </row>
    <row r="41" customFormat="false" ht="15" hidden="false" customHeight="false" outlineLevel="0" collapsed="false">
      <c r="A41" s="5" t="s">
        <v>73</v>
      </c>
      <c r="B41" s="26" t="n">
        <f aca="false">IF(B5=0,0,B12/B5)</f>
        <v>0</v>
      </c>
      <c r="C41" s="26" t="n">
        <f aca="false">IF(C5=0,0,C12/C5)</f>
        <v>0</v>
      </c>
      <c r="D41" s="26" t="n">
        <f aca="false">IF(D5=0,0,D12/D5)</f>
        <v>0</v>
      </c>
      <c r="E41" s="26" t="n">
        <f aca="false">IF(E5=0,0,E12/E5)</f>
        <v>91.3</v>
      </c>
      <c r="F41" s="26" t="n">
        <f aca="false">IF(F5=0,0,F12/F5)</f>
        <v>117.65</v>
      </c>
      <c r="G41" s="26" t="n">
        <f aca="false">IF(G5=0,0,G12/G5)</f>
        <v>159.12</v>
      </c>
      <c r="H41" s="26" t="n">
        <f aca="false">IF(H5=0,0,H12/H5)</f>
        <v>199.723387096774</v>
      </c>
      <c r="I41" s="26" t="n">
        <f aca="false">IF(I5=0,0,I12/I5)</f>
        <v>225.020967741936</v>
      </c>
      <c r="J41" s="26" t="n">
        <f aca="false">IF(J5=0,0,J12/J5)</f>
        <v>167.2</v>
      </c>
      <c r="K41" s="26" t="n">
        <f aca="false">IF(K5=0,0,K12/K5)</f>
        <v>97.9927419354839</v>
      </c>
      <c r="L41" s="26" t="n">
        <f aca="false">IF(L5=0,0,L12/L5)</f>
        <v>0</v>
      </c>
      <c r="M41" s="26" t="n">
        <f aca="false">IF(M5=0,0,M12/M5)</f>
        <v>0</v>
      </c>
      <c r="N41" s="27" t="n">
        <f aca="false">IF(N5=0,0,N12/N5)</f>
        <v>151.311214953271</v>
      </c>
    </row>
    <row r="42" customFormat="false" ht="15" hidden="false" customHeight="false" outlineLevel="0" collapsed="false">
      <c r="A42" s="5" t="s">
        <v>74</v>
      </c>
      <c r="B42" s="26" t="n">
        <f aca="false">IF(B5=0,0,B34/B5)</f>
        <v>0</v>
      </c>
      <c r="C42" s="26" t="n">
        <f aca="false">IF(C5=0,0,C34/C5)</f>
        <v>0</v>
      </c>
      <c r="D42" s="26" t="n">
        <f aca="false">IF(D5=0,0,D34/D5)</f>
        <v>0</v>
      </c>
      <c r="E42" s="26" t="n">
        <f aca="false">IF(E5=0,0,E34/E5)</f>
        <v>19.5853333333333</v>
      </c>
      <c r="F42" s="26" t="n">
        <f aca="false">IF(F5=0,0,F34/F5)</f>
        <v>40.624064516129</v>
      </c>
      <c r="G42" s="26" t="n">
        <f aca="false">IF(G5=0,0,G34/G5)</f>
        <v>68.4713333333333</v>
      </c>
      <c r="H42" s="26" t="n">
        <f aca="false">IF(H5=0,0,H34/H5)</f>
        <v>100.843516129032</v>
      </c>
      <c r="I42" s="26" t="n">
        <f aca="false">IF(I5=0,0,I34/I5)</f>
        <v>124.069096774194</v>
      </c>
      <c r="J42" s="26" t="n">
        <f aca="false">IF(J5=0,0,J34/J5)</f>
        <v>79.0966666666667</v>
      </c>
      <c r="K42" s="26" t="n">
        <f aca="false">IF(K5=0,0,K34/K5)</f>
        <v>27.184935483871</v>
      </c>
      <c r="L42" s="26" t="n">
        <f aca="false">IF(L5=0,0,L34/L5)</f>
        <v>0</v>
      </c>
      <c r="M42" s="26" t="n">
        <f aca="false">IF(M5=0,0,M34/M5)</f>
        <v>0</v>
      </c>
      <c r="N42" s="27" t="n">
        <f aca="false">IF(N5=0,0,N34/N5)</f>
        <v>51.3503271028037</v>
      </c>
    </row>
    <row r="43" customFormat="false" ht="15" hidden="false" customHeight="false" outlineLevel="0" collapsed="false">
      <c r="A43" s="5" t="s">
        <v>75</v>
      </c>
      <c r="B43" s="26" t="n">
        <f aca="false">IF(B6=0,0,B15/B6)</f>
        <v>0</v>
      </c>
      <c r="C43" s="26" t="n">
        <f aca="false">IF(C6=0,0,C15/C6)</f>
        <v>0</v>
      </c>
      <c r="D43" s="26" t="n">
        <f aca="false">IF(D6=0,0,D15/D6)</f>
        <v>0</v>
      </c>
      <c r="E43" s="26" t="n">
        <f aca="false">IF(E6=0,0,E15/E6)</f>
        <v>55.3333333333333</v>
      </c>
      <c r="F43" s="26" t="n">
        <f aca="false">IF(F6=0,0,F15/F6)</f>
        <v>51.7766749379653</v>
      </c>
      <c r="G43" s="26" t="n">
        <f aca="false">IF(G6=0,0,G15/G6)</f>
        <v>51.8461538461539</v>
      </c>
      <c r="H43" s="26" t="n">
        <f aca="false">IF(H6=0,0,H15/H6)</f>
        <v>50.5811182401467</v>
      </c>
      <c r="I43" s="26" t="n">
        <f aca="false">IF(I6=0,0,I15/I6)</f>
        <v>49.1517779705117</v>
      </c>
      <c r="J43" s="26" t="n">
        <f aca="false">IF(J6=0,0,J15/J6)</f>
        <v>49.0416666666667</v>
      </c>
      <c r="K43" s="26" t="n">
        <f aca="false">IF(K6=0,0,K15/K6)</f>
        <v>52.5980528511822</v>
      </c>
      <c r="L43" s="26" t="n">
        <f aca="false">IF(L6=0,0,L15/L6)</f>
        <v>0</v>
      </c>
      <c r="M43" s="26" t="n">
        <f aca="false">IF(M6=0,0,M15/M6)</f>
        <v>0</v>
      </c>
      <c r="N43" s="27" t="n">
        <f aca="false">IF(N6=0,0,N15/N6)</f>
        <v>54.6298814229249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2026-10-07T08:58:37Z</dcterms:created>
  <dc:creator>Ferdinando Mercuri</dc:creator>
  <dc:description/>
  <dc:language>en-US</dc:language>
  <cp:lastModifiedBy>Ferdinando Mercuri</cp:lastModifiedBy>
  <dcterms:modified xsi:type="dcterms:W3CDTF">2026-10-07T08:58:37Z</dcterms:modified>
  <cp:revision>0</cp:revision>
  <dc:subject/>
  <dc:title>Modello di budget USALI per hotel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